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9ABC7EAB-56E9-4F70-813E-D161C8D69B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82" i="1"/>
  <c r="D81" i="1"/>
  <c r="D80" i="1"/>
  <c r="D79" i="1"/>
  <c r="D78" i="1"/>
  <c r="D31" i="1" l="1"/>
  <c r="D30" i="1"/>
  <c r="D37" i="1" l="1"/>
  <c r="D35" i="1" l="1"/>
  <c r="D29" i="1"/>
  <c r="D25" i="1"/>
  <c r="D24" i="1"/>
  <c r="D76" i="1" l="1"/>
  <c r="D75" i="1"/>
  <c r="D74" i="1"/>
  <c r="E84" i="1" l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<sst xmlns="http://schemas.openxmlformats.org/spreadsheetml/2006/main" count="159" uniqueCount="93">
  <si>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</si>
  <si>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</si>
  <si>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</si>
  <si>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</si>
  <si>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</si>
  <si>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</si>
  <si>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</si>
  <si>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</si>
  <si>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</si>
  <si>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</si>
  <si>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</si>
  <si>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</si>
  <si>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</si>
  <si>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</si>
  <si>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</si>
  <si>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</si>
  <si>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</si>
  <si>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</si>
  <si>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</si>
  <si>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</si>
  <si>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</si>
  <si>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</si>
  <si>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</si>
  <si>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</si>
  <si>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</si>
  <si>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</si>
  <si>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</si>
  <si>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</si>
  <si>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</si>
  <si>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</si>
  <si>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</si>
  <si>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</si>
  <si>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</si>
  <si>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</si>
  <si>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</si>
  <si>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</si>
  <si>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</si>
  <si>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</si>
  <si>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</si>
  <si>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</si>
  <si>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</si>
  <si>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</si>
  <si>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</si>
  <si>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</si>
  <si>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</si>
  <si>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</si>
  <si>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</si>
  <si>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</si>
  <si>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</si>
  <si>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</si>
  <si>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</si>
  <si>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</si>
  <si>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</si>
  <si>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</si>
  <si>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</si>
  <si>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</si>
  <si>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</si>
  <si>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</si>
  <si>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</si>
  <si>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</si>
  <si>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</si>
  <si>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</si>
  <si>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</si>
  <si>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</si>
  <si>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</si>
  <si>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</si>
  <si>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</si>
  <si>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</si>
  <si>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</si>
  <si>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</si>
  <si>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</si>
  <si>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 Pozycja obejmuje wykonanie przyłącza od słupa do złącza, wprowadzenie i podłączenie przewodów oraz koszt zajęcia pasa drogowego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</si>
  <si>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</si>
  <si>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</si>
  <si>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</si>
  <si>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</si>
  <si>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</si>
  <si>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</si>
  <si>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</si>
  <si>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</si>
  <si>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</si>
  <si>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</si>
  <si>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</si>
  <si>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</si>
  <si>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</si>
  <si>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</si>
  <si>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</si>
  <si>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</si>
  <si>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</si>
  <si>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</si>
  <si>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</si>
  <si>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 17 + poz.20 + poz.21 + poz.22 + poz.25 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</si>
  <si>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POST/DYS/OLD/GZ/04354/2025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</si>
</sst>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/>
    <xf numFmtId="0" fontId="4" fillId="3" borderId="6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>
      <selection activeCell="B9" sqref="B9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76</v>
      </c>
      <c r="C8" s="15" t="s">
        <v>5</v>
      </c>
      <c r="D8" s="13">
        <f>F8*0.7</f>
        <v>1260</v>
      </c>
      <c r="E8" s="19"/>
      <c r="F8" s="32">
        <v>1800</v>
      </c>
    </row>
    <row r="9" spans="1:6" ht="66.75" thickBot="1" x14ac:dyDescent="0.3">
      <c r="A9" s="15">
        <v>2</v>
      </c>
      <c r="B9" s="14" t="s">
        <v>75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75" customHeight="1" thickBot="1" x14ac:dyDescent="0.3">
      <c r="A11" s="15">
        <v>4</v>
      </c>
      <c r="B11" s="16" t="s">
        <v>74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9.5" thickBot="1" x14ac:dyDescent="0.3">
      <c r="A12" s="15">
        <v>5</v>
      </c>
      <c r="B12" s="16" t="s">
        <v>73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9.5" thickBot="1" x14ac:dyDescent="0.3">
      <c r="A14" s="15">
        <v>7</v>
      </c>
      <c r="B14" s="16" t="s">
        <v>72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102.75" customHeight="1" thickBot="1" x14ac:dyDescent="0.3">
      <c r="A16" s="15">
        <v>9</v>
      </c>
      <c r="B16" s="16" t="s">
        <v>71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70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54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53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55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52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51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56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50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45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46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47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57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58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59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60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61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49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48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85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4" thickBot="1" x14ac:dyDescent="0.3">
      <c r="A40" s="17">
        <v>33</v>
      </c>
      <c r="B40" s="16" t="s">
        <v>86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4" thickBot="1" x14ac:dyDescent="0.3">
      <c r="A41" s="28">
        <v>34</v>
      </c>
      <c r="B41" s="16" t="s">
        <v>87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4.5" thickBot="1" x14ac:dyDescent="0.3">
      <c r="A42" s="17">
        <v>35</v>
      </c>
      <c r="B42" s="16" t="s">
        <v>77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7.25" thickBot="1" x14ac:dyDescent="0.3">
      <c r="A43" s="28">
        <v>36</v>
      </c>
      <c r="B43" s="14" t="s">
        <v>78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7.25" thickBot="1" x14ac:dyDescent="0.3">
      <c r="A44" s="17">
        <v>37</v>
      </c>
      <c r="B44" s="14" t="s">
        <v>79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102.75" thickBot="1" x14ac:dyDescent="0.3">
      <c r="A52" s="17">
        <v>45</v>
      </c>
      <c r="B52" s="16" t="s">
        <v>80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92.25" thickBot="1" x14ac:dyDescent="0.3">
      <c r="A53" s="28">
        <v>46</v>
      </c>
      <c r="B53" s="16" t="s">
        <v>88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7.25" thickBot="1" x14ac:dyDescent="0.3">
      <c r="A54" s="17">
        <v>47</v>
      </c>
      <c r="B54" s="16" t="s">
        <v>81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82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1.75" thickBot="1" x14ac:dyDescent="0.3">
      <c r="A64" s="17">
        <v>57</v>
      </c>
      <c r="B64" s="16" t="s">
        <v>83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84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89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40.5" thickBot="1" x14ac:dyDescent="0.3">
      <c r="A67" s="28">
        <v>60</v>
      </c>
      <c r="B67" s="14" t="s">
        <v>90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36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672</v>
      </c>
      <c r="E75" s="39"/>
      <c r="F75" s="32">
        <v>960</v>
      </c>
    </row>
    <row r="76" spans="1:6" ht="64.5" thickBot="1" x14ac:dyDescent="0.3">
      <c r="A76" s="17">
        <v>69</v>
      </c>
      <c r="B76" s="37" t="s">
        <v>40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0" t="s">
        <v>65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5"/>
      <c r="C79" s="41" t="s">
        <v>66</v>
      </c>
      <c r="D79" s="35">
        <f>D8+26*D10+D9+D19+D64+D67+D56+5*D59+5*D61</f>
        <v>7028</v>
      </c>
      <c r="E79" s="35">
        <f t="shared" ref="E79:F79" si="2">E8+26*E10+E9+E19+E64+E67+E56+5*E59+5*E61</f>
        <v>0</v>
      </c>
      <c r="F79" s="35">
        <f t="shared" si="2"/>
        <v>10040</v>
      </c>
    </row>
    <row r="80" spans="1:6" x14ac:dyDescent="0.25">
      <c r="B80" s="45"/>
      <c r="C80" s="40" t="s">
        <v>67</v>
      </c>
      <c r="D80" s="35">
        <f>D16+24*D17+25*D68</f>
        <v>2247</v>
      </c>
      <c r="E80" s="35">
        <f t="shared" ref="E80:F80" si="3">E16+24*E17+25*E68</f>
        <v>0</v>
      </c>
      <c r="F80" s="35">
        <f t="shared" si="3"/>
        <v>3210</v>
      </c>
    </row>
    <row r="81" spans="2:6" ht="46.5" customHeight="1" x14ac:dyDescent="0.25">
      <c r="B81" s="45"/>
      <c r="C81" s="42" t="s">
        <v>69</v>
      </c>
      <c r="D81" s="35">
        <f>D12+D11+69*D13+D20+D25+D26+D64+D67+D66+10*D60+8*D58+D56+D57+D61+D30+D31</f>
        <v>29750</v>
      </c>
      <c r="E81" s="35">
        <f t="shared" ref="E81:F81" si="4">E12+E11+69*E13+E20+E25+E26+E64+E67+E66+10*E60+8*E58+E56+E57+E61+E30+E31</f>
        <v>0</v>
      </c>
      <c r="F81" s="35">
        <f t="shared" si="4"/>
        <v>42500</v>
      </c>
    </row>
    <row r="82" spans="2:6" ht="45" x14ac:dyDescent="0.25">
      <c r="B82" s="45"/>
      <c r="C82" s="41" t="s">
        <v>68</v>
      </c>
      <c r="D82" s="35">
        <f>D40+14*D13+D41+14*D15+D66+D33+D34+D35+D56+5*D60+5*D58+D57</f>
        <v>12558</v>
      </c>
      <c r="E82" s="35">
        <f t="shared" ref="E82:F82" si="5">E40+14*E13+E41+14*E15+E66+E33+E34+E35+E56+5*E60+5*E58+E57</f>
        <v>0</v>
      </c>
      <c r="F82" s="35">
        <f t="shared" si="5"/>
        <v>17940</v>
      </c>
    </row>
    <row r="83" spans="2:6" ht="105" x14ac:dyDescent="0.25">
      <c r="B83" s="46"/>
      <c r="C83" s="43" t="s">
        <v>91</v>
      </c>
      <c r="D83" s="35">
        <f>D14+D18+D21+D22+D23+D24+D27+D28+D29+D32+D36+D37+D38+D39+D42+D43+D44+D45+D46+D47+D48+D49+D50+D51+D52+D53+D54+D55+D62+D63+D65+D69+D70+D73+D74+D75+D76</f>
        <v>51359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73370</v>
      </c>
    </row>
    <row r="84" spans="2:6" x14ac:dyDescent="0.25">
      <c r="B84" s="9" t="s">
        <v>29</v>
      </c>
      <c r="C84" s="8"/>
      <c r="D84" s="10">
        <f>SUM(D78:D83)</f>
        <v>104664</v>
      </c>
      <c r="E84" s="10">
        <f>SUM(E78:E83)</f>
        <v>0</v>
      </c>
      <c r="F84" s="10">
        <f>SUM(F78:F83)</f>
        <v>149520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42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3.1 - Formularz cenowy.xlsx</dmsv2BaseFileName>
    <dmsv2BaseDisplayName xmlns="http://schemas.microsoft.com/sharepoint/v3">Załącznik nr 3.1 - Formularz cenowy</dmsv2BaseDisplayName>
    <dmsv2SWPP2ObjectNumber xmlns="http://schemas.microsoft.com/sharepoint/v3">POST/DYS/OLD/GZ/04354/2025                        </dmsv2SWPP2ObjectNumber>
    <dmsv2SWPP2SumMD5 xmlns="http://schemas.microsoft.com/sharepoint/v3">c7cdfac38b7e12753ba59b8a9b5524ed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700626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23914688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JEUP5JKVCYQC-1440096624-14807</_dlc_DocId>
    <_dlc_DocIdUrl xmlns="a19cb1c7-c5c7-46d4-85ae-d83685407bba">
      <Url>https://swpp2.dms.gkpge.pl/sites/41/_layouts/15/DocIdRedir.aspx?ID=JEUP5JKVCYQC-1440096624-14807</Url>
      <Description>JEUP5JKVCYQC-1440096624-14807</Description>
    </_dlc_DocIdUrl>
  </documentManagement>
</p:properties>
</file>

<file path=customXml/itemProps1.xml><?xml version="1.0" encoding="utf-8"?>
<ds:datastoreItem xmlns:ds="http://schemas.openxmlformats.org/officeDocument/2006/customXml" ds:itemID="{1ED51112-6FB6-4E02-B05C-3C6FFFC23D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123C7D-F19E-4342-9382-5CF7E12C112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B509A75-A665-48EC-9ED5-A3CA5109D37D}"/>
</file>

<file path=customXml/itemProps4.xml><?xml version="1.0" encoding="utf-8"?>
<ds:datastoreItem xmlns:ds="http://schemas.openxmlformats.org/officeDocument/2006/customXml" ds:itemID="{E1405014-E34E-4AF3-91EC-A946B880725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2025-12-03T14:10:56Z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0x0101891000D82C8EAC8B9C6C4A8BEB0E6D9F50544E</vt:lpwstr>
  </property>
  <property fmtid="{D5CDD505-2E9C-101B-9397-08002B2CF9AE}" pid="10" name="_dlc_DocIdItemGuid">
    <vt:lpwstr>9b2fc26c-57c9-49d3-b29f-66280af8b215</vt:lpwstr>
  </property>
</Properties>
</file>